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<sst xmlns="http://schemas.openxmlformats.org/spreadsheetml/2006/main" count="16" uniqueCount="15">
  <si>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A=</t>
  </si>
  <si>
    <t>T, K</t>
  </si>
  <si>
    <t>a=</t>
  </si>
  <si>
    <t>r20=</t>
  </si>
  <si>
    <t>h1</t>
  </si>
  <si>
    <t>h2</t>
  </si>
  <si>
    <t>avg</t>
  </si>
  <si>
    <r>
      <t>h</t>
    </r>
    <r>
      <rPr>
        <vertAlign val="subscript"/>
        <sz val="10"/>
        <rFont val="Arial CYR"/>
        <family val="2"/>
      </rPr>
      <t>1</t>
    </r>
  </si>
  <si>
    <r>
      <t>h</t>
    </r>
    <r>
      <rPr>
        <vertAlign val="subscript"/>
        <sz val="10"/>
        <rFont val="Arial CYR"/>
        <family val="2"/>
      </rPr>
      <t>2</t>
    </r>
  </si>
  <si>
    <r>
      <t>s,</t>
    </r>
    <r>
      <rPr>
        <sz val="10"/>
        <rFont val="Arial"/>
        <family val="2"/>
      </rPr>
      <t xml:space="preserve"> мДж/м</t>
    </r>
    <r>
      <rPr>
        <vertAlign val="superscript"/>
        <sz val="10"/>
        <rFont val="Arial"/>
        <family val="2"/>
      </rPr>
      <t>2</t>
    </r>
  </si>
  <si>
    <r>
      <t>r</t>
    </r>
    <r>
      <rPr>
        <sz val="10"/>
        <rFont val="Arial Cyr"/>
        <family val="0"/>
      </rPr>
      <t>(t)</t>
    </r>
  </si>
  <si>
    <r>
      <t xml:space="preserve">t, </t>
    </r>
    <r>
      <rPr>
        <vertAlign val="superscript"/>
        <sz val="10"/>
        <rFont val="Arial CYR"/>
        <family val="2"/>
      </rPr>
      <t>o</t>
    </r>
    <r>
      <rPr>
        <sz val="10"/>
        <rFont val="Arial Cyr"/>
        <family val="0"/>
      </rPr>
      <t>C</t>
    </r>
  </si>
  <si>
    <t>h</t>
  </si>
  <si>
    <t>Qs</t>
  </si>
  <si>
    <t>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</si>
</sst>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6">
    <font>
      <sz val="10"/>
      <name val="Arial Cyr"/>
      <family val="0"/>
    </font>
    <font>
      <vertAlign val="subscript"/>
      <sz val="10"/>
      <name val="Arial CYR"/>
      <family val="2"/>
    </font>
    <font>
      <sz val="10"/>
      <name val="Symbol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7" xfId="0" applyFont="1" applyBorder="1" applyAlignment="1">
      <alignment horizontal="center" vertical="center"/>
    </xf>
    <xf numFmtId="2" fontId="0" fillId="0" borderId="5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1" fontId="0" fillId="0" borderId="15" xfId="0" applyNumberFormat="1" applyBorder="1" applyAlignment="1">
      <alignment/>
    </xf>
    <xf numFmtId="11" fontId="0" fillId="0" borderId="6" xfId="0" applyNumberFormat="1" applyBorder="1" applyAlignment="1">
      <alignment horizontal="center"/>
    </xf>
    <xf numFmtId="11" fontId="0" fillId="0" borderId="16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"/>
          <c:w val="0.9235"/>
          <c:h val="0.9565"/>
        </c:manualLayout>
      </c:layout>
      <c:scatterChart>
        <c:scatterStyle val="lineMarker"/>
        <c:varyColors val="0"/>
        <c:ser>
          <c:idx val="0"/>
          <c:order val="0"/>
          <c:tx>
            <c:v>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Лист1!$D$3:$D$8</c:f>
              <c:numCache/>
            </c:numRef>
          </c:xVal>
          <c:yVal>
            <c:numRef>
              <c:f>Лист1!$G$3:$G$8</c:f>
              <c:numCache/>
            </c:numRef>
          </c:yVal>
          <c:smooth val="0"/>
        </c:ser>
        <c:ser>
          <c:idx val="1"/>
          <c:order val="1"/>
          <c:tx>
            <c:v>Qs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Лист1!$D$3:$D$8</c:f>
              <c:numCache/>
            </c:numRef>
          </c:xVal>
          <c:yVal>
            <c:numRef>
              <c:f>Лист1!$H$3:$H$8</c:f>
              <c:numCache/>
            </c:numRef>
          </c:yVal>
          <c:smooth val="0"/>
        </c:ser>
        <c:ser>
          <c:idx val="2"/>
          <c:order val="2"/>
          <c:tx>
            <c:v>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Лист1!$D$3:$D$8</c:f>
              <c:numCache/>
            </c:numRef>
          </c:xVal>
          <c:yVal>
            <c:numRef>
              <c:f>Лист1!$I$3:$I$8</c:f>
              <c:numCache/>
            </c:numRef>
          </c:yVal>
          <c:smooth val="0"/>
        </c:ser>
        <c:axId val="24632244"/>
        <c:axId val="20363605"/>
      </c:scatterChart>
      <c:valAx>
        <c:axId val="2463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T, K</a:t>
                </a:r>
              </a:p>
            </c:rich>
          </c:tx>
          <c:layout>
            <c:manualLayout>
              <c:xMode val="factor"/>
              <c:yMode val="factor"/>
              <c:x val="0.062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63605"/>
        <c:crosses val="autoZero"/>
        <c:crossBetween val="midCat"/>
        <c:dispUnits/>
      </c:valAx>
      <c:valAx>
        <c:axId val="20363605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Поверхностная энергия, мДж/м</a:t>
                </a:r>
                <a:r>
                  <a:rPr lang="en-US" cap="none" sz="1000" b="0" i="0" u="none" baseline="30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322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93225"/>
          <c:y val="0.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38100</xdr:rowOff>
    </xdr:from>
    <xdr:to>
      <xdr:col>11</xdr:col>
      <xdr:colOff>419100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85725" y="1571625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tabSelected="1" workbookViewId="0" topLeftCell="A1">
      <selection activeCell="N23" sqref="N23"/>
    </sheetView>
  </sheetViews>
  <sheetFormatPr defaultColWidth="9.00390625" defaultRowHeight="12.75"/>
  <cols>
    <col min="1" max="2" width="5.00390625" style="0" bestFit="1" customWidth="1"/>
    <col min="3" max="3" width="5.625" style="0" bestFit="1" customWidth="1"/>
    <col min="4" max="4" width="4.375" style="0" bestFit="1" customWidth="1"/>
    <col min="5" max="6" width="6.625" style="0" bestFit="1" customWidth="1"/>
    <col min="7" max="7" width="9.375" style="0" bestFit="1" customWidth="1"/>
    <col min="8" max="9" width="9.00390625" style="0" bestFit="1" customWidth="1"/>
    <col min="10" max="10" width="5.625" style="0" bestFit="1" customWidth="1"/>
    <col min="11" max="11" width="9.00390625" style="0" bestFit="1" customWidth="1"/>
    <col min="12" max="12" width="5.625" style="0" customWidth="1"/>
  </cols>
  <sheetData>
    <row r="1" ht="9.75" customHeight="1" thickBot="1"/>
    <row r="2" spans="2:17" ht="20.25" customHeight="1" thickBot="1">
      <c r="B2" s="18" t="s">
        <v>11</v>
      </c>
      <c r="C2" s="19" t="s">
        <v>10</v>
      </c>
      <c r="D2" s="20" t="s">
        <v>1</v>
      </c>
      <c r="E2" s="20" t="s">
        <v>7</v>
      </c>
      <c r="F2" s="24" t="s">
        <v>8</v>
      </c>
      <c r="G2" s="28" t="s">
        <v>9</v>
      </c>
      <c r="H2" s="22" t="s">
        <v>13</v>
      </c>
      <c r="I2" s="23" t="s">
        <v>14</v>
      </c>
      <c r="J2" s="21"/>
      <c r="K2" s="21"/>
      <c r="M2" t="s">
        <v>0</v>
      </c>
      <c r="N2">
        <f>22/(0.789*(R5))</f>
        <v>1.3826477704804707</v>
      </c>
      <c r="P2" s="1">
        <v>177.32</v>
      </c>
      <c r="Q2" s="1">
        <v>157.13</v>
      </c>
    </row>
    <row r="3" spans="2:17" ht="12.75">
      <c r="B3" s="14">
        <v>22</v>
      </c>
      <c r="C3" s="15">
        <f aca="true" t="shared" si="0" ref="C3:C8">$N$6*(1-$N$7*(20-B3))</f>
        <v>0.70316532</v>
      </c>
      <c r="D3" s="16">
        <f aca="true" t="shared" si="1" ref="D3:D8">B3+273</f>
        <v>295</v>
      </c>
      <c r="E3" s="17">
        <v>187.11666666666667</v>
      </c>
      <c r="F3" s="25">
        <v>165.61666666666667</v>
      </c>
      <c r="G3" s="29">
        <f aca="true" t="shared" si="2" ref="G3:G8">$N$2*C3*(E3-F3)</f>
        <v>20.902944182509515</v>
      </c>
      <c r="H3" s="35">
        <f>D3*$K$4</f>
        <v>16.436463589950993</v>
      </c>
      <c r="I3" s="36">
        <f>G3+H3</f>
        <v>37.339407772460504</v>
      </c>
      <c r="J3" s="3"/>
      <c r="K3" s="33" t="s">
        <v>12</v>
      </c>
      <c r="P3" s="1">
        <v>177.34</v>
      </c>
      <c r="Q3" s="1">
        <v>157.15</v>
      </c>
    </row>
    <row r="4" spans="2:17" ht="13.5" thickBot="1">
      <c r="B4" s="9">
        <v>34</v>
      </c>
      <c r="C4" s="7">
        <f t="shared" si="0"/>
        <v>0.7101572399999999</v>
      </c>
      <c r="D4" s="6">
        <f t="shared" si="1"/>
        <v>307</v>
      </c>
      <c r="E4" s="8">
        <v>187.25333333333333</v>
      </c>
      <c r="F4" s="26">
        <v>166.66</v>
      </c>
      <c r="G4" s="30">
        <f t="shared" si="2"/>
        <v>20.220538904113383</v>
      </c>
      <c r="H4" s="35">
        <f>D4*$K$4</f>
        <v>17.10506549869476</v>
      </c>
      <c r="I4" s="36">
        <f>G4+H4</f>
        <v>37.32560440280814</v>
      </c>
      <c r="J4" s="5"/>
      <c r="K4" s="34">
        <f>-INDEX(LINEST(G3:G8,D3:D8),1)</f>
        <v>0.05571682572864743</v>
      </c>
      <c r="P4" s="1">
        <v>177.28</v>
      </c>
      <c r="Q4" s="1">
        <v>157.16</v>
      </c>
    </row>
    <row r="5" spans="2:18" ht="12.75">
      <c r="B5" s="9">
        <v>40</v>
      </c>
      <c r="C5" s="7">
        <f t="shared" si="0"/>
        <v>0.7136531999999999</v>
      </c>
      <c r="D5" s="6">
        <f t="shared" si="1"/>
        <v>313</v>
      </c>
      <c r="E5" s="8">
        <v>187.33333333333334</v>
      </c>
      <c r="F5" s="26">
        <v>167.22</v>
      </c>
      <c r="G5" s="30">
        <f t="shared" si="2"/>
        <v>19.846449631524386</v>
      </c>
      <c r="H5" s="35">
        <f>D5*$K$4</f>
        <v>17.439366453066647</v>
      </c>
      <c r="I5" s="36">
        <f>G5+H5</f>
        <v>37.28581608459103</v>
      </c>
      <c r="J5" s="5"/>
      <c r="K5" s="5"/>
      <c r="P5">
        <f>AVERAGE(P2:P4)</f>
        <v>177.3133333333333</v>
      </c>
      <c r="Q5">
        <f>AVERAGE(Q2:Q4)</f>
        <v>157.14666666666665</v>
      </c>
      <c r="R5">
        <f>P5-Q5</f>
        <v>20.166666666666657</v>
      </c>
    </row>
    <row r="6" spans="2:14" ht="12.75">
      <c r="B6" s="9">
        <v>50</v>
      </c>
      <c r="C6" s="7">
        <f t="shared" si="0"/>
        <v>0.7194797999999999</v>
      </c>
      <c r="D6" s="6">
        <f t="shared" si="1"/>
        <v>323</v>
      </c>
      <c r="E6" s="8">
        <v>187.47</v>
      </c>
      <c r="F6" s="26">
        <v>167.9033333333333</v>
      </c>
      <c r="G6" s="30">
        <f t="shared" si="2"/>
        <v>19.464668399585236</v>
      </c>
      <c r="H6" s="35">
        <f>D6*$K$4</f>
        <v>17.99653471035312</v>
      </c>
      <c r="I6" s="36">
        <f>G6+H6</f>
        <v>37.46120310993835</v>
      </c>
      <c r="J6" s="5"/>
      <c r="K6" s="5"/>
      <c r="M6" t="s">
        <v>3</v>
      </c>
      <c r="N6">
        <v>0.702</v>
      </c>
    </row>
    <row r="7" spans="2:14" ht="12.75">
      <c r="B7" s="9">
        <v>58</v>
      </c>
      <c r="C7" s="7">
        <f t="shared" si="0"/>
        <v>0.7241410799999999</v>
      </c>
      <c r="D7" s="6">
        <f t="shared" si="1"/>
        <v>331</v>
      </c>
      <c r="E7" s="8">
        <v>187.58333333333334</v>
      </c>
      <c r="F7" s="26">
        <v>168.72333333333336</v>
      </c>
      <c r="G7" s="30">
        <f t="shared" si="2"/>
        <v>18.88323645876252</v>
      </c>
      <c r="H7" s="35">
        <f>D7*$K$4</f>
        <v>18.4422693161823</v>
      </c>
      <c r="I7" s="36">
        <f>G7+H7</f>
        <v>37.32550577494482</v>
      </c>
      <c r="J7" s="5"/>
      <c r="K7" s="5"/>
      <c r="M7" t="s">
        <v>2</v>
      </c>
      <c r="N7" s="2">
        <v>0.00083</v>
      </c>
    </row>
    <row r="8" spans="2:11" ht="13.5" thickBot="1">
      <c r="B8" s="10">
        <v>69</v>
      </c>
      <c r="C8" s="11">
        <f t="shared" si="0"/>
        <v>0.73055034</v>
      </c>
      <c r="D8" s="12">
        <f t="shared" si="1"/>
        <v>342</v>
      </c>
      <c r="E8" s="13">
        <v>187.73</v>
      </c>
      <c r="F8" s="27">
        <v>169.66333333333333</v>
      </c>
      <c r="G8" s="31">
        <f t="shared" si="2"/>
        <v>18.24902796543381</v>
      </c>
      <c r="H8" s="35">
        <f>D8*$K$4</f>
        <v>19.05515439919742</v>
      </c>
      <c r="I8" s="36">
        <f>G8+H8</f>
        <v>37.30418236463123</v>
      </c>
      <c r="J8" s="5"/>
      <c r="K8" s="5"/>
    </row>
    <row r="11" spans="15:22" ht="12.75">
      <c r="O11" s="32" t="s">
        <v>4</v>
      </c>
      <c r="P11" s="32"/>
      <c r="Q11" s="32"/>
      <c r="R11" s="32"/>
      <c r="S11" s="32" t="s">
        <v>5</v>
      </c>
      <c r="T11" s="32"/>
      <c r="U11" s="32"/>
      <c r="V11" s="32"/>
    </row>
    <row r="12" spans="15:22" ht="12.75">
      <c r="O12">
        <v>1</v>
      </c>
      <c r="P12">
        <v>2</v>
      </c>
      <c r="Q12">
        <v>3</v>
      </c>
      <c r="R12" t="s">
        <v>6</v>
      </c>
      <c r="S12">
        <v>1</v>
      </c>
      <c r="T12">
        <v>2</v>
      </c>
      <c r="U12">
        <v>3</v>
      </c>
      <c r="V12" t="s">
        <v>6</v>
      </c>
    </row>
    <row r="13" spans="14:22" ht="12.75">
      <c r="N13">
        <v>22</v>
      </c>
      <c r="O13">
        <v>187.17</v>
      </c>
      <c r="P13">
        <v>187.08</v>
      </c>
      <c r="Q13">
        <v>187.1</v>
      </c>
      <c r="R13" s="4">
        <f aca="true" t="shared" si="3" ref="R13:R18">AVERAGE(O13:Q13)</f>
        <v>187.11666666666667</v>
      </c>
      <c r="S13">
        <v>165.6</v>
      </c>
      <c r="T13">
        <v>165.6</v>
      </c>
      <c r="U13">
        <v>165.65</v>
      </c>
      <c r="V13" s="4">
        <f aca="true" t="shared" si="4" ref="V13:V18">AVERAGE(S13:U13)</f>
        <v>165.61666666666667</v>
      </c>
    </row>
    <row r="14" spans="14:22" ht="12.75">
      <c r="N14">
        <v>34</v>
      </c>
      <c r="O14">
        <v>187.25</v>
      </c>
      <c r="P14">
        <v>187.24</v>
      </c>
      <c r="Q14">
        <v>187.27</v>
      </c>
      <c r="R14" s="4">
        <f t="shared" si="3"/>
        <v>187.25333333333333</v>
      </c>
      <c r="S14">
        <v>166.63</v>
      </c>
      <c r="T14">
        <v>166.65</v>
      </c>
      <c r="U14">
        <v>166.7</v>
      </c>
      <c r="V14" s="4">
        <f t="shared" si="4"/>
        <v>166.66</v>
      </c>
    </row>
    <row r="15" spans="14:22" ht="12.75">
      <c r="N15">
        <v>40</v>
      </c>
      <c r="O15">
        <v>187.31</v>
      </c>
      <c r="P15">
        <v>187.37</v>
      </c>
      <c r="Q15">
        <v>187.32</v>
      </c>
      <c r="R15" s="4">
        <f t="shared" si="3"/>
        <v>187.33333333333334</v>
      </c>
      <c r="S15">
        <v>167.25</v>
      </c>
      <c r="T15">
        <v>167.2</v>
      </c>
      <c r="U15">
        <v>167.21</v>
      </c>
      <c r="V15" s="4">
        <f t="shared" si="4"/>
        <v>167.22</v>
      </c>
    </row>
    <row r="16" spans="14:22" ht="12.75">
      <c r="N16">
        <v>50</v>
      </c>
      <c r="O16">
        <v>187.46</v>
      </c>
      <c r="P16">
        <v>187.48</v>
      </c>
      <c r="Q16">
        <v>187.47</v>
      </c>
      <c r="R16" s="4">
        <f t="shared" si="3"/>
        <v>187.47</v>
      </c>
      <c r="S16">
        <v>167.85</v>
      </c>
      <c r="T16">
        <v>167.94</v>
      </c>
      <c r="U16">
        <v>167.92</v>
      </c>
      <c r="V16" s="4">
        <f t="shared" si="4"/>
        <v>167.9033333333333</v>
      </c>
    </row>
    <row r="17" spans="14:22" ht="12.75">
      <c r="N17">
        <v>58</v>
      </c>
      <c r="O17">
        <v>187.56</v>
      </c>
      <c r="P17">
        <v>187.6</v>
      </c>
      <c r="Q17">
        <v>187.59</v>
      </c>
      <c r="R17" s="4">
        <f t="shared" si="3"/>
        <v>187.58333333333334</v>
      </c>
      <c r="S17">
        <v>168.74</v>
      </c>
      <c r="T17">
        <v>168.71</v>
      </c>
      <c r="U17">
        <v>168.72</v>
      </c>
      <c r="V17" s="4">
        <f t="shared" si="4"/>
        <v>168.72333333333336</v>
      </c>
    </row>
    <row r="18" spans="14:22" ht="12.75">
      <c r="N18">
        <v>69</v>
      </c>
      <c r="O18">
        <v>187.75</v>
      </c>
      <c r="P18">
        <v>187.71</v>
      </c>
      <c r="Q18">
        <v>187.73</v>
      </c>
      <c r="R18" s="4">
        <f t="shared" si="3"/>
        <v>187.73000000000002</v>
      </c>
      <c r="S18">
        <v>169.63</v>
      </c>
      <c r="T18">
        <v>169.69</v>
      </c>
      <c r="U18">
        <v>169.67</v>
      </c>
      <c r="V18" s="4">
        <f t="shared" si="4"/>
        <v>169.66333333333333</v>
      </c>
    </row>
  </sheetData>
  <mergeCells count="2">
    <mergeCell ref="O11:R11"/>
    <mergeCell ref="S11:V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2003-10-01T16:23:40Z</cp:lastPrinted>
  <dcterms:created xsi:type="dcterms:W3CDTF">2003-09-23T15:57:29Z</dcterms:created>
  <dcterms:modified xsi:type="dcterms:W3CDTF">2003-10-01T16:27:17Z</dcterms:modified>
  <cp:category/>
  <cp:version/>
  <cp:contentType/>
  <cp:contentStatus/>
</cp:coreProperties>
</file>