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<sst xmlns="http://schemas.openxmlformats.org/spreadsheetml/2006/main" count="15" uniqueCount="14">
  <si>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№</t>
  </si>
  <si>
    <r>
      <t>q</t>
    </r>
    <r>
      <rPr>
        <vertAlign val="subscript"/>
        <sz val="10"/>
        <rFont val="Arial CYR"/>
        <family val="2"/>
      </rPr>
      <t>лев</t>
    </r>
  </si>
  <si>
    <r>
      <t>q</t>
    </r>
    <r>
      <rPr>
        <vertAlign val="subscript"/>
        <sz val="10"/>
        <rFont val="Arial CYR"/>
        <family val="2"/>
      </rPr>
      <t>прав</t>
    </r>
  </si>
  <si>
    <r>
      <t>q</t>
    </r>
    <r>
      <rPr>
        <vertAlign val="subscript"/>
        <sz val="10"/>
        <rFont val="Arial CYR"/>
        <family val="2"/>
      </rPr>
      <t>средн</t>
    </r>
  </si>
  <si>
    <r>
      <t>С</t>
    </r>
    <r>
      <rPr>
        <vertAlign val="subscript"/>
        <sz val="10"/>
        <rFont val="Arial CYR"/>
        <family val="2"/>
      </rPr>
      <t>ПАВ</t>
    </r>
    <r>
      <rPr>
        <sz val="10"/>
        <rFont val="Arial Cyr"/>
        <family val="0"/>
      </rPr>
      <t>, М</t>
    </r>
  </si>
  <si>
    <r>
      <t>V</t>
    </r>
    <r>
      <rPr>
        <vertAlign val="subscript"/>
        <sz val="10"/>
        <rFont val="Arial CYR"/>
        <family val="2"/>
      </rPr>
      <t>ПАВ</t>
    </r>
    <r>
      <rPr>
        <sz val="10"/>
        <rFont val="Arial Cyr"/>
        <family val="0"/>
      </rPr>
      <t>, мл</t>
    </r>
  </si>
  <si>
    <t>Cпав</t>
  </si>
  <si>
    <r>
      <t>Cos</t>
    </r>
    <r>
      <rPr>
        <sz val="10"/>
        <rFont val="Symbol"/>
        <family val="1"/>
      </rPr>
      <t xml:space="preserve"> q</t>
    </r>
  </si>
  <si>
    <r>
      <t xml:space="preserve">s, </t>
    </r>
    <r>
      <rPr>
        <sz val="10"/>
        <rFont val="Arial"/>
        <family val="2"/>
      </rPr>
      <t>мДж/м</t>
    </r>
    <r>
      <rPr>
        <vertAlign val="superscript"/>
        <sz val="10"/>
        <rFont val="Arial"/>
        <family val="2"/>
      </rPr>
      <t>2</t>
    </r>
  </si>
  <si>
    <r>
      <t xml:space="preserve">s </t>
    </r>
    <r>
      <rPr>
        <sz val="10"/>
        <rFont val="Arial"/>
        <family val="2"/>
      </rPr>
      <t>Cos</t>
    </r>
    <r>
      <rPr>
        <sz val="10"/>
        <rFont val="Symbol"/>
        <family val="1"/>
      </rPr>
      <t xml:space="preserve"> q</t>
    </r>
  </si>
  <si>
    <t>c</t>
  </si>
  <si>
    <t>Г</t>
  </si>
  <si>
    <t>с/Г</t>
  </si>
  <si>
    <t>s1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</si>
</sst>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16">
    <font>
      <sz val="10"/>
      <name val="Arial Cyr"/>
      <family val="0"/>
    </font>
    <font>
      <sz val="10"/>
      <name val="Symbol"/>
      <family val="1"/>
    </font>
    <font>
      <vertAlign val="subscript"/>
      <sz val="10"/>
      <name val="Arial CYR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.75"/>
      <name val="Arial Cyr"/>
      <family val="0"/>
    </font>
    <font>
      <vertAlign val="superscript"/>
      <sz val="10.75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.75"/>
      <name val="Symbol"/>
      <family val="1"/>
    </font>
    <font>
      <b/>
      <sz val="10.75"/>
      <name val="Arial Cyr"/>
      <family val="0"/>
    </font>
    <font>
      <sz val="11.5"/>
      <name val="Arial Cyr"/>
      <family val="0"/>
    </font>
    <font>
      <sz val="12"/>
      <name val="Arial Cyr"/>
      <family val="2"/>
    </font>
    <font>
      <vertAlign val="superscript"/>
      <sz val="12"/>
      <name val="Arial Cyr"/>
      <family val="2"/>
    </font>
    <font>
      <vertAlign val="subscript"/>
      <sz val="12"/>
      <name val="Arial CYR"/>
      <family val="2"/>
    </font>
    <font>
      <vertAlign val="superscript"/>
      <sz val="10.75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Изотерма смачивания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Лист1!$C$2:$C$7</c:f>
              <c:numCache/>
            </c:numRef>
          </c:xVal>
          <c:yVal>
            <c:numRef>
              <c:f>Лист1!$G$2:$G$7</c:f>
              <c:numCache/>
            </c:numRef>
          </c:yVal>
          <c:smooth val="0"/>
        </c:ser>
        <c:axId val="65610958"/>
        <c:axId val="53627711"/>
      </c:scatterChart>
      <c:valAx>
        <c:axId val="65610958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3627711"/>
        <c:crossesAt val="-0.4"/>
        <c:crossBetween val="midCat"/>
        <c:dispUnits/>
      </c:valAx>
      <c:valAx>
        <c:axId val="53627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cos </a:t>
                </a:r>
                <a:r>
                  <a:rPr lang="en-US" cap="none" sz="1000" b="0" i="0" u="none" baseline="0"/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56109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Лист1!$C$2:$C$7</c:f>
              <c:numCache/>
            </c:numRef>
          </c:xVal>
          <c:yVal>
            <c:numRef>
              <c:f>Лист1!$I$2:$I$7</c:f>
              <c:numCache/>
            </c:numRef>
          </c:yVal>
          <c:smooth val="0"/>
        </c:ser>
        <c:axId val="12887352"/>
        <c:axId val="48877305"/>
      </c:scatterChart>
      <c:valAx>
        <c:axId val="12887352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C,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8877305"/>
        <c:crossesAt val="-25"/>
        <c:crossBetween val="midCat"/>
        <c:dispUnits/>
      </c:valAx>
      <c:valAx>
        <c:axId val="48877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Ds</a:t>
                </a:r>
                <a:r>
                  <a:rPr lang="en-US" cap="none" sz="1075" b="0" i="0" u="none" baseline="0">
                    <a:latin typeface="Arial Cyr"/>
                    <a:ea typeface="Arial Cyr"/>
                    <a:cs typeface="Arial Cyr"/>
                  </a:rPr>
                  <a:t>, мДж/м</a:t>
                </a:r>
                <a:r>
                  <a:rPr lang="en-US" cap="none" sz="1075" b="0" i="0" u="none" baseline="30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873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Лист2!$A$3:$A$6</c:f>
              <c:numCache/>
            </c:numRef>
          </c:xVal>
          <c:yVal>
            <c:numRef>
              <c:f>Лист2!$C$3:$C$6</c:f>
              <c:numCache/>
            </c:numRef>
          </c:yVal>
          <c:smooth val="0"/>
        </c:ser>
        <c:axId val="37242562"/>
        <c:axId val="66747603"/>
      </c:scatterChart>
      <c:valAx>
        <c:axId val="37242562"/>
        <c:scaling>
          <c:orientation val="minMax"/>
          <c:min val="0.01"/>
        </c:scaling>
        <c:axPos val="b"/>
        <c:delete val="0"/>
        <c:numFmt formatCode="General" sourceLinked="1"/>
        <c:majorTickMark val="out"/>
        <c:minorTickMark val="none"/>
        <c:tickLblPos val="nextTo"/>
        <c:crossAx val="66747603"/>
        <c:crosses val="autoZero"/>
        <c:crossBetween val="midCat"/>
        <c:dispUnits/>
      </c:valAx>
      <c:valAx>
        <c:axId val="66747603"/>
        <c:scaling>
          <c:orientation val="minMax"/>
          <c:min val="0.0025"/>
        </c:scaling>
        <c:axPos val="l"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Изотерма адсорбции ПАВ на границе раздела Т-Ж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4875"/>
          <c:w val="0.91675"/>
          <c:h val="0.845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Лист2!$A$2:$A$6</c:f>
              <c:numCache>
                <c:ptCount val="5"/>
                <c:pt idx="0">
                  <c:v>0</c:v>
                </c:pt>
                <c:pt idx="1">
                  <c:v>0.01</c:v>
                </c:pt>
                <c:pt idx="2">
                  <c:v>0.016666666666666666</c:v>
                </c:pt>
                <c:pt idx="3">
                  <c:v>0.03333333333333333</c:v>
                </c:pt>
                <c:pt idx="4">
                  <c:v>0.06666666666666667</c:v>
                </c:pt>
              </c:numCache>
            </c:numRef>
          </c:xVal>
          <c:yVal>
            <c:numRef>
              <c:f>Лист2!$B$2:$B$6</c:f>
              <c:numCache>
                <c:ptCount val="5"/>
                <c:pt idx="0">
                  <c:v>0</c:v>
                </c:pt>
                <c:pt idx="1">
                  <c:v>3.2513425999999996</c:v>
                </c:pt>
                <c:pt idx="2">
                  <c:v>4.981363888888888</c:v>
                </c:pt>
                <c:pt idx="3">
                  <c:v>7.917133333333332</c:v>
                </c:pt>
                <c:pt idx="4">
                  <c:v>8.869955555555554</c:v>
                </c:pt>
              </c:numCache>
            </c:numRef>
          </c:yVal>
          <c:smooth val="1"/>
        </c:ser>
        <c:axId val="63857516"/>
        <c:axId val="37846733"/>
      </c:scatterChart>
      <c:valAx>
        <c:axId val="6385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С</a:t>
                </a:r>
                <a:r>
                  <a:rPr lang="en-US" cap="none" sz="1200" b="0" i="0" u="none" baseline="-25000"/>
                  <a:t>ПАВ</a:t>
                </a: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, М</a:t>
                </a:r>
              </a:p>
            </c:rich>
          </c:tx>
          <c:layout>
            <c:manualLayout>
              <c:xMode val="factor"/>
              <c:yMode val="factor"/>
              <c:x val="0.061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46733"/>
        <c:crosses val="autoZero"/>
        <c:crossBetween val="midCat"/>
        <c:dispUnits/>
      </c:valAx>
      <c:valAx>
        <c:axId val="3784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Г, мМоль/м</a:t>
                </a:r>
                <a:r>
                  <a:rPr lang="en-US" cap="none" sz="1200" b="0" i="0" u="none" baseline="30000">
                    <a:latin typeface="Arial Cyr"/>
                    <a:ea typeface="Arial Cyr"/>
                    <a:cs typeface="Arial Cyr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5751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10</xdr:col>
      <xdr:colOff>314325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0" y="1476375"/>
        <a:ext cx="56292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85725</xdr:rowOff>
    </xdr:from>
    <xdr:to>
      <xdr:col>10</xdr:col>
      <xdr:colOff>323850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0" y="4352925"/>
        <a:ext cx="56388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85725</xdr:rowOff>
    </xdr:from>
    <xdr:to>
      <xdr:col>7</xdr:col>
      <xdr:colOff>400050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142875" y="1381125"/>
        <a:ext cx="53149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533400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38100"/>
        <a:ext cx="6019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L37" sqref="L37"/>
    </sheetView>
  </sheetViews>
  <sheetFormatPr defaultColWidth="9.00390625" defaultRowHeight="12.75"/>
  <cols>
    <col min="1" max="1" width="3.00390625" style="0" bestFit="1" customWidth="1"/>
    <col min="2" max="2" width="8.375" style="0" bestFit="1" customWidth="1"/>
    <col min="4" max="4" width="4.125" style="0" bestFit="1" customWidth="1"/>
    <col min="5" max="5" width="4.875" style="0" bestFit="1" customWidth="1"/>
    <col min="6" max="6" width="6.00390625" style="0" bestFit="1" customWidth="1"/>
    <col min="7" max="7" width="7.125" style="0" bestFit="1" customWidth="1"/>
    <col min="8" max="8" width="9.25390625" style="0" customWidth="1"/>
  </cols>
  <sheetData>
    <row r="1" spans="1:15" ht="16.5" thickBot="1">
      <c r="A1" s="19" t="s">
        <v>0</v>
      </c>
      <c r="B1" s="20" t="s">
        <v>5</v>
      </c>
      <c r="C1" s="20" t="s">
        <v>4</v>
      </c>
      <c r="D1" s="21" t="s">
        <v>1</v>
      </c>
      <c r="E1" s="21" t="s">
        <v>2</v>
      </c>
      <c r="F1" s="21" t="s">
        <v>3</v>
      </c>
      <c r="G1" s="22" t="s">
        <v>7</v>
      </c>
      <c r="H1" s="21" t="s">
        <v>8</v>
      </c>
      <c r="I1" s="23" t="s">
        <v>9</v>
      </c>
      <c r="O1" t="s">
        <v>6</v>
      </c>
    </row>
    <row r="2" spans="1:15" ht="12.75">
      <c r="A2" s="13">
        <v>0</v>
      </c>
      <c r="B2" s="14">
        <v>0</v>
      </c>
      <c r="C2" s="15">
        <f aca="true" t="shared" si="0" ref="C2:C8">B2*$O$2/15</f>
        <v>0</v>
      </c>
      <c r="D2" s="16">
        <v>112</v>
      </c>
      <c r="E2" s="16">
        <v>102</v>
      </c>
      <c r="F2" s="16">
        <f>AVERAGE(D2:E2)</f>
        <v>107</v>
      </c>
      <c r="G2" s="17">
        <f>COS(RADIANS(F2))</f>
        <v>-0.29237170472273666</v>
      </c>
      <c r="H2" s="14">
        <f>76.3624-16.5144*LOG(1+64.5952*C2)</f>
        <v>76.3624</v>
      </c>
      <c r="I2" s="18">
        <f>G2*H2</f>
        <v>-22.326205064719503</v>
      </c>
      <c r="O2">
        <v>0.2</v>
      </c>
    </row>
    <row r="3" spans="1:9" ht="12.75">
      <c r="A3" s="5">
        <v>2</v>
      </c>
      <c r="B3" s="2">
        <v>0.75</v>
      </c>
      <c r="C3" s="3">
        <f t="shared" si="0"/>
        <v>0.010000000000000002</v>
      </c>
      <c r="D3" s="1">
        <v>108</v>
      </c>
      <c r="E3" s="1">
        <v>98</v>
      </c>
      <c r="F3" s="1">
        <f aca="true" t="shared" si="1" ref="F3:F8">AVERAGE(D3:E3)</f>
        <v>103</v>
      </c>
      <c r="G3" s="4">
        <f aca="true" t="shared" si="2" ref="G3:G8">COS(RADIANS(F3))</f>
        <v>-0.22495105434386503</v>
      </c>
      <c r="H3" s="2">
        <f aca="true" t="shared" si="3" ref="H3:H8">76.3624-16.5144*LOG(1+64.5952*C3)</f>
        <v>72.78840035433915</v>
      </c>
      <c r="I3" s="6">
        <f aca="true" t="shared" si="4" ref="I3:I8">G3*H3</f>
        <v>-16.37382740371195</v>
      </c>
    </row>
    <row r="4" spans="1:9" ht="12.75">
      <c r="A4" s="5">
        <v>4</v>
      </c>
      <c r="B4" s="2">
        <v>1.25</v>
      </c>
      <c r="C4" s="3">
        <f t="shared" si="0"/>
        <v>0.016666666666666666</v>
      </c>
      <c r="D4" s="1">
        <v>104</v>
      </c>
      <c r="E4" s="1">
        <v>102</v>
      </c>
      <c r="F4" s="1">
        <f t="shared" si="1"/>
        <v>103</v>
      </c>
      <c r="G4" s="4">
        <f t="shared" si="2"/>
        <v>-0.22495105434386503</v>
      </c>
      <c r="H4" s="2">
        <f t="shared" si="3"/>
        <v>71.12155414978587</v>
      </c>
      <c r="I4" s="6">
        <f t="shared" si="4"/>
        <v>-15.99886859256862</v>
      </c>
    </row>
    <row r="5" spans="1:9" ht="12.75">
      <c r="A5" s="5">
        <v>6</v>
      </c>
      <c r="B5" s="2">
        <v>2.5</v>
      </c>
      <c r="C5" s="3">
        <f t="shared" si="0"/>
        <v>0.03333333333333333</v>
      </c>
      <c r="D5" s="1">
        <v>99</v>
      </c>
      <c r="E5" s="1">
        <v>102</v>
      </c>
      <c r="F5" s="1">
        <f t="shared" si="1"/>
        <v>100.5</v>
      </c>
      <c r="G5" s="4">
        <f t="shared" si="2"/>
        <v>-0.18223552549214753</v>
      </c>
      <c r="H5" s="2">
        <f t="shared" si="3"/>
        <v>68.12587858788119</v>
      </c>
      <c r="I5" s="6">
        <f t="shared" si="4"/>
        <v>-12.41495528407677</v>
      </c>
    </row>
    <row r="6" spans="1:9" ht="12.75">
      <c r="A6" s="5">
        <v>8</v>
      </c>
      <c r="B6" s="2">
        <v>5</v>
      </c>
      <c r="C6" s="3">
        <f t="shared" si="0"/>
        <v>0.06666666666666667</v>
      </c>
      <c r="D6" s="1">
        <v>93</v>
      </c>
      <c r="E6" s="1">
        <v>96</v>
      </c>
      <c r="F6" s="1">
        <f t="shared" si="1"/>
        <v>94.5</v>
      </c>
      <c r="G6" s="4">
        <f t="shared" si="2"/>
        <v>-0.07845909572784487</v>
      </c>
      <c r="H6" s="2">
        <f t="shared" si="3"/>
        <v>64.39283522495616</v>
      </c>
      <c r="I6" s="6">
        <f t="shared" si="4"/>
        <v>-5.0522036231021765</v>
      </c>
    </row>
    <row r="7" spans="1:9" ht="12.75">
      <c r="A7" s="5">
        <v>10</v>
      </c>
      <c r="B7" s="2">
        <v>10</v>
      </c>
      <c r="C7" s="3">
        <f t="shared" si="0"/>
        <v>0.13333333333333333</v>
      </c>
      <c r="D7" s="1">
        <v>91</v>
      </c>
      <c r="E7" s="1">
        <v>92</v>
      </c>
      <c r="F7" s="1">
        <f t="shared" si="1"/>
        <v>91.5</v>
      </c>
      <c r="G7" s="4">
        <f t="shared" si="2"/>
        <v>-0.026176948307873017</v>
      </c>
      <c r="H7" s="2">
        <f t="shared" si="3"/>
        <v>60.131303086057244</v>
      </c>
      <c r="I7" s="6">
        <f t="shared" si="4"/>
        <v>-1.5740540125687656</v>
      </c>
    </row>
    <row r="8" spans="1:9" ht="13.5" thickBot="1">
      <c r="A8" s="7">
        <v>11</v>
      </c>
      <c r="B8" s="8">
        <v>15</v>
      </c>
      <c r="C8" s="9">
        <f t="shared" si="0"/>
        <v>0.2</v>
      </c>
      <c r="D8" s="10">
        <v>78</v>
      </c>
      <c r="E8" s="10">
        <v>78</v>
      </c>
      <c r="F8" s="10">
        <f t="shared" si="1"/>
        <v>78</v>
      </c>
      <c r="G8" s="11">
        <f t="shared" si="2"/>
        <v>0.20791169081775945</v>
      </c>
      <c r="H8" s="8">
        <f t="shared" si="3"/>
        <v>57.476378858507424</v>
      </c>
      <c r="I8" s="12">
        <f t="shared" si="4"/>
        <v>11.950011110554401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I9" sqref="I9"/>
    </sheetView>
  </sheetViews>
  <sheetFormatPr defaultColWidth="9.00390625" defaultRowHeight="12.75"/>
  <cols>
    <col min="5" max="5" width="12.375" style="0" bestFit="1" customWidth="1"/>
  </cols>
  <sheetData>
    <row r="1" spans="1:5" ht="12.75">
      <c r="A1" t="s">
        <v>10</v>
      </c>
      <c r="B1" t="s">
        <v>11</v>
      </c>
      <c r="C1" t="s">
        <v>12</v>
      </c>
      <c r="E1" t="s">
        <v>11</v>
      </c>
    </row>
    <row r="2" spans="1:5" ht="12.75">
      <c r="A2">
        <v>0</v>
      </c>
      <c r="B2">
        <f aca="true" t="shared" si="0" ref="B2:B7">366.34*A2-4230.2*A2^2+10962.6*A2^3</f>
        <v>0</v>
      </c>
      <c r="E2">
        <f>1/0.0797</f>
        <v>12.547051442910917</v>
      </c>
    </row>
    <row r="3" spans="1:3" ht="12.75">
      <c r="A3">
        <v>0.01</v>
      </c>
      <c r="B3">
        <f t="shared" si="0"/>
        <v>3.2513425999999996</v>
      </c>
      <c r="C3">
        <f>A3/B3</f>
        <v>0.0030756525012159597</v>
      </c>
    </row>
    <row r="4" spans="1:5" ht="12.75">
      <c r="A4">
        <v>0.016666666666666666</v>
      </c>
      <c r="B4">
        <f t="shared" si="0"/>
        <v>4.981363888888888</v>
      </c>
      <c r="C4">
        <f>A4/B4</f>
        <v>0.003345803887935645</v>
      </c>
      <c r="E4" t="s">
        <v>13</v>
      </c>
    </row>
    <row r="5" spans="1:5" ht="12.75">
      <c r="A5">
        <v>0.03333333333333333</v>
      </c>
      <c r="B5">
        <f t="shared" si="0"/>
        <v>7.917133333333332</v>
      </c>
      <c r="C5">
        <f>A5/B5</f>
        <v>0.0042102781309733325</v>
      </c>
      <c r="E5">
        <f>1/E2*6.02E-23</f>
        <v>4.79794E-24</v>
      </c>
    </row>
    <row r="6" spans="1:3" ht="12.75">
      <c r="A6">
        <v>0.06666666666666667</v>
      </c>
      <c r="B6">
        <f t="shared" si="0"/>
        <v>8.869955555555554</v>
      </c>
      <c r="C6">
        <f>A6/B6</f>
        <v>0.007516009099381684</v>
      </c>
    </row>
    <row r="7" spans="1:3" ht="12.75">
      <c r="A7">
        <v>0.13333333333333333</v>
      </c>
      <c r="B7">
        <f t="shared" si="0"/>
        <v>-0.3728000000000016</v>
      </c>
      <c r="C7">
        <f>A7/B7</f>
        <v>-0.3576537911301845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1:C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2003-12-19T13:02:29Z</cp:lastPrinted>
  <dcterms:created xsi:type="dcterms:W3CDTF">2003-10-06T17:20:48Z</dcterms:created>
  <dcterms:modified xsi:type="dcterms:W3CDTF">2003-12-19T13:03:39Z</dcterms:modified>
  <cp:category/>
  <cp:version/>
  <cp:contentType/>
  <cp:contentStatus/>
</cp:coreProperties>
</file>