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<sst xmlns="http://schemas.openxmlformats.org/spreadsheetml/2006/main" count="18" uniqueCount="17">
  <si>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№</t>
  </si>
  <si>
    <t>h, мм</t>
  </si>
  <si>
    <t>H2O</t>
  </si>
  <si>
    <t>RKCl</t>
  </si>
  <si>
    <t>CKCl</t>
  </si>
  <si>
    <t>Сисх</t>
  </si>
  <si>
    <t>Снач</t>
  </si>
  <si>
    <t>Vсумм</t>
  </si>
  <si>
    <r>
      <t>V</t>
    </r>
    <r>
      <rPr>
        <vertAlign val="subscript"/>
        <sz val="10"/>
        <rFont val="Arial CYR"/>
        <family val="2"/>
      </rPr>
      <t>ПАВ</t>
    </r>
    <r>
      <rPr>
        <sz val="10"/>
        <rFont val="Arial Cyr"/>
        <family val="0"/>
      </rPr>
      <t>, мл</t>
    </r>
  </si>
  <si>
    <r>
      <t>С</t>
    </r>
    <r>
      <rPr>
        <vertAlign val="subscript"/>
        <sz val="10"/>
        <rFont val="Arial CYR"/>
        <family val="2"/>
      </rPr>
      <t>ПАВ</t>
    </r>
    <r>
      <rPr>
        <sz val="10"/>
        <rFont val="Arial Cyr"/>
        <family val="0"/>
      </rPr>
      <t>, мг/мл</t>
    </r>
  </si>
  <si>
    <r>
      <t>s</t>
    </r>
    <r>
      <rPr>
        <sz val="10"/>
        <rFont val="Arial Cyr"/>
        <family val="0"/>
      </rPr>
      <t>, мДж/м</t>
    </r>
    <r>
      <rPr>
        <vertAlign val="superscript"/>
        <sz val="10"/>
        <rFont val="Arial CYR"/>
        <family val="2"/>
      </rPr>
      <t>2</t>
    </r>
  </si>
  <si>
    <t>sH2O</t>
  </si>
  <si>
    <t>hH2O</t>
  </si>
  <si>
    <t>kappa</t>
  </si>
  <si>
    <t>Lg C</t>
  </si>
  <si>
    <r>
      <t>k*</t>
    </r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-2</t>
    </r>
    <r>
      <rPr>
        <sz val="10"/>
        <rFont val="Arial Cyr"/>
        <family val="0"/>
      </rPr>
      <t>, См/м</t>
    </r>
  </si>
  <si>
    <r>
      <t>R*10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0"/>
      </rPr>
      <t xml:space="preserve">, 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</si>
</sst>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15">
    <font>
      <sz val="10"/>
      <name val="Arial Cyr"/>
      <family val="0"/>
    </font>
    <font>
      <sz val="10"/>
      <name val="Symbol"/>
      <family val="1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.75"/>
      <name val="Arial Cyr"/>
      <family val="2"/>
    </font>
    <font>
      <vertAlign val="superscript"/>
      <sz val="10.75"/>
      <name val="Arial CYR"/>
      <family val="2"/>
    </font>
    <font>
      <sz val="10.75"/>
      <name val="Symbol"/>
      <family val="1"/>
    </font>
    <font>
      <b/>
      <sz val="10.75"/>
      <name val="Arial Cyr"/>
      <family val="0"/>
    </font>
    <font>
      <sz val="11"/>
      <name val="Arial Cyr"/>
      <family val="0"/>
    </font>
    <font>
      <b/>
      <vertAlign val="subscript"/>
      <sz val="11"/>
      <name val="Arial CYR"/>
      <family val="2"/>
    </font>
    <font>
      <vertAlign val="superscript"/>
      <sz val="11"/>
      <name val="Arial CYR"/>
      <family val="2"/>
    </font>
    <font>
      <sz val="11"/>
      <name val="Symbol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1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1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Лист1!$G$2:$G$13</c:f>
              <c:numCache/>
            </c:numRef>
          </c:xVal>
          <c:yVal>
            <c:numRef>
              <c:f>Лист1!$H$2:$H$13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2"/>
            <c:forward val="0.1"/>
            <c:dispEq val="0"/>
            <c:dispRSqr val="0"/>
          </c:trendline>
          <c:xVal>
            <c:numRef>
              <c:f>Лист1!$G$2:$G$5</c:f>
              <c:numCache/>
            </c:numRef>
          </c:xVal>
          <c:yVal>
            <c:numRef>
              <c:f>Лист1!$H$2:$H$5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1"/>
            <c:dispEq val="0"/>
            <c:dispRSqr val="0"/>
          </c:trendline>
          <c:xVal>
            <c:numRef>
              <c:f>Лист1!$G$5:$G$13</c:f>
              <c:numCache/>
            </c:numRef>
          </c:xVal>
          <c:yVal>
            <c:numRef>
              <c:f>Лист1!$H$5:$H$13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</c:errBars>
          <c:xVal>
            <c:numRef>
              <c:f>Лист1!$P$21</c:f>
              <c:numCache/>
            </c:numRef>
          </c:xVal>
          <c:yVal>
            <c:numRef>
              <c:f>Лист1!$P$22</c:f>
              <c:numCache/>
            </c:numRef>
          </c:yVal>
          <c:smooth val="0"/>
        </c:ser>
        <c:axId val="10685341"/>
        <c:axId val="29059206"/>
      </c:scatterChart>
      <c:valAx>
        <c:axId val="106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yr"/>
                    <a:ea typeface="Arial Cyr"/>
                    <a:cs typeface="Arial Cyr"/>
                  </a:rPr>
                  <a:t>lg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9059206"/>
        <c:crosses val="max"/>
        <c:crossBetween val="midCat"/>
        <c:dispUnits/>
      </c:valAx>
      <c:valAx>
        <c:axId val="29059206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s</a:t>
                </a:r>
                <a:r>
                  <a:rPr lang="en-US" cap="none" sz="1075" b="0" i="0" u="none" baseline="0">
                    <a:latin typeface="Arial Cyr"/>
                    <a:ea typeface="Arial Cyr"/>
                    <a:cs typeface="Arial Cyr"/>
                  </a:rPr>
                  <a:t>, мДж/м</a:t>
                </a:r>
                <a:r>
                  <a:rPr lang="en-US" cap="none" sz="1075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8534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Лист1!$F$2:$F$13</c:f>
              <c:numCache/>
            </c:numRef>
          </c:xVal>
          <c:yVal>
            <c:numRef>
              <c:f>Лист1!$I$2:$I$13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1"/>
            <c:dispEq val="0"/>
            <c:dispRSqr val="0"/>
          </c:trendline>
          <c:xVal>
            <c:numRef>
              <c:f>Лист1!$F$2:$F$5</c:f>
              <c:numCache/>
            </c:numRef>
          </c:xVal>
          <c:yVal>
            <c:numRef>
              <c:f>Лист1!$I$2:$I$5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1"/>
            <c:dispEq val="0"/>
            <c:dispRSqr val="0"/>
          </c:trendline>
          <c:xVal>
            <c:numRef>
              <c:f>Лист1!$F$5:$F$13</c:f>
              <c:numCache/>
            </c:numRef>
          </c:xVal>
          <c:yVal>
            <c:numRef>
              <c:f>Лист1!$I$5:$I$13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percentage"/>
            <c:val val="100"/>
            <c:noEndCap val="0"/>
          </c:errBars>
          <c:xVal>
            <c:numRef>
              <c:f>Лист1!$F$5</c:f>
              <c:numCache/>
            </c:numRef>
          </c:xVal>
          <c:yVal>
            <c:numRef>
              <c:f>Лист1!$I$5</c:f>
              <c:numCache/>
            </c:numRef>
          </c:yVal>
          <c:smooth val="0"/>
        </c:ser>
        <c:axId val="60206263"/>
        <c:axId val="4985456"/>
      </c:scatterChart>
      <c:valAx>
        <c:axId val="60206263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С</a:t>
                </a:r>
                <a:r>
                  <a:rPr lang="en-US" cap="none" sz="1100" b="1" i="0" u="none" baseline="-25000"/>
                  <a:t>ПАВ</a:t>
                </a: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, мг/мл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85456"/>
        <c:crosses val="autoZero"/>
        <c:crossBetween val="midCat"/>
        <c:dispUnits/>
      </c:valAx>
      <c:valAx>
        <c:axId val="49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k</a:t>
                </a:r>
                <a:r>
                  <a:rPr lang="en-US" cap="none" sz="1100" b="0" i="0" u="none" baseline="0">
                    <a:latin typeface="Arial Cyr"/>
                    <a:ea typeface="Arial Cyr"/>
                    <a:cs typeface="Arial Cyr"/>
                  </a:rPr>
                  <a:t>*10</a:t>
                </a:r>
                <a:r>
                  <a:rPr lang="en-US" cap="none" sz="1100" b="0" i="0" u="none" baseline="30000"/>
                  <a:t>-2</a:t>
                </a:r>
                <a:r>
                  <a:rPr lang="en-US" cap="none" sz="1100" b="0" i="0" u="none" baseline="0">
                    <a:latin typeface="Arial Cyr"/>
                    <a:ea typeface="Arial Cyr"/>
                    <a:cs typeface="Arial Cyr"/>
                  </a:rPr>
                  <a:t>, См/м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062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9</xdr:col>
      <xdr:colOff>0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0" y="2314575"/>
        <a:ext cx="5905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8</xdr:col>
      <xdr:colOff>847725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5305425"/>
        <a:ext cx="58959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7">
      <selection activeCell="L36" sqref="L36"/>
    </sheetView>
  </sheetViews>
  <sheetFormatPr defaultColWidth="9.00390625" defaultRowHeight="12.75"/>
  <cols>
    <col min="3" max="3" width="0" style="0" hidden="1" customWidth="1"/>
    <col min="4" max="4" width="8.25390625" style="0" bestFit="1" customWidth="1"/>
    <col min="5" max="5" width="8.375" style="0" bestFit="1" customWidth="1"/>
    <col min="6" max="6" width="11.00390625" style="0" bestFit="1" customWidth="1"/>
    <col min="7" max="7" width="11.00390625" style="0" customWidth="1"/>
    <col min="8" max="8" width="9.625" style="0" bestFit="1" customWidth="1"/>
    <col min="9" max="9" width="11.25390625" style="0" bestFit="1" customWidth="1"/>
  </cols>
  <sheetData>
    <row r="1" spans="1:9" ht="16.5" thickBot="1">
      <c r="A1" s="23" t="s">
        <v>0</v>
      </c>
      <c r="B1" s="24" t="s">
        <v>1</v>
      </c>
      <c r="C1" s="24"/>
      <c r="D1" s="24" t="s">
        <v>16</v>
      </c>
      <c r="E1" s="24" t="s">
        <v>8</v>
      </c>
      <c r="F1" s="24" t="s">
        <v>9</v>
      </c>
      <c r="G1" s="24" t="s">
        <v>14</v>
      </c>
      <c r="H1" s="25" t="s">
        <v>10</v>
      </c>
      <c r="I1" s="26" t="s">
        <v>15</v>
      </c>
    </row>
    <row r="2" spans="1:15" ht="12.75">
      <c r="A2" s="16">
        <v>1</v>
      </c>
      <c r="B2" s="17">
        <v>180</v>
      </c>
      <c r="C2" s="18">
        <v>9600</v>
      </c>
      <c r="D2" s="19">
        <f>C2/100</f>
        <v>96</v>
      </c>
      <c r="E2" s="17">
        <v>0.5</v>
      </c>
      <c r="F2" s="20">
        <f>E2*$O$10/$O$11*1000</f>
        <v>0.12299999999999998</v>
      </c>
      <c r="G2" s="20">
        <f>LOG10(F2)</f>
        <v>-0.9100948885606022</v>
      </c>
      <c r="H2" s="21">
        <f>B2/$O$15*$O$14</f>
        <v>63.8780487804878</v>
      </c>
      <c r="I2" s="22">
        <f>100*$O$17*$O$18/C2</f>
        <v>1.730625</v>
      </c>
      <c r="N2" t="s">
        <v>2</v>
      </c>
      <c r="O2">
        <v>205</v>
      </c>
    </row>
    <row r="3" spans="1:9" ht="12.75">
      <c r="A3" s="7">
        <v>2</v>
      </c>
      <c r="B3" s="2">
        <v>165</v>
      </c>
      <c r="C3" s="3">
        <v>5860</v>
      </c>
      <c r="D3" s="4">
        <f aca="true" t="shared" si="0" ref="D3:D13">C3/100</f>
        <v>58.6</v>
      </c>
      <c r="E3" s="2">
        <v>1</v>
      </c>
      <c r="F3" s="5">
        <f aca="true" t="shared" si="1" ref="F3:F13">E3*$O$10/$O$11*1000</f>
        <v>0.24599999999999997</v>
      </c>
      <c r="G3" s="5">
        <f aca="true" t="shared" si="2" ref="G3:G13">LOG10(F3)</f>
        <v>-0.6090648928966209</v>
      </c>
      <c r="H3" s="6">
        <f aca="true" t="shared" si="3" ref="H3:H13">B3/$O$15*$O$14</f>
        <v>58.554878048780495</v>
      </c>
      <c r="I3" s="8">
        <f aca="true" t="shared" si="4" ref="I3:I13">100*$O$17*$O$18/C3</f>
        <v>2.8351535836177475</v>
      </c>
    </row>
    <row r="4" spans="1:15" ht="12.75">
      <c r="A4" s="7">
        <v>3</v>
      </c>
      <c r="B4" s="2">
        <v>136</v>
      </c>
      <c r="C4" s="3">
        <v>3110</v>
      </c>
      <c r="D4" s="4">
        <f t="shared" si="0"/>
        <v>31.1</v>
      </c>
      <c r="E4" s="2">
        <v>2</v>
      </c>
      <c r="F4" s="5">
        <f t="shared" si="1"/>
        <v>0.49199999999999994</v>
      </c>
      <c r="G4" s="5">
        <f t="shared" si="2"/>
        <v>-0.3080348972326397</v>
      </c>
      <c r="H4" s="6">
        <f t="shared" si="3"/>
        <v>48.26341463414634</v>
      </c>
      <c r="I4" s="8">
        <f t="shared" si="4"/>
        <v>5.3421221864951765</v>
      </c>
      <c r="N4" t="s">
        <v>3</v>
      </c>
      <c r="O4" s="1">
        <v>1300</v>
      </c>
    </row>
    <row r="5" spans="1:15" ht="12.75">
      <c r="A5" s="7">
        <v>4</v>
      </c>
      <c r="B5" s="2">
        <v>117</v>
      </c>
      <c r="C5" s="3">
        <v>2500</v>
      </c>
      <c r="D5" s="4">
        <f t="shared" si="0"/>
        <v>25</v>
      </c>
      <c r="E5" s="2">
        <v>2.5</v>
      </c>
      <c r="F5" s="5">
        <f t="shared" si="1"/>
        <v>0.6149999999999999</v>
      </c>
      <c r="G5" s="5">
        <f t="shared" si="2"/>
        <v>-0.21112488422458334</v>
      </c>
      <c r="H5" s="6">
        <f t="shared" si="3"/>
        <v>41.52073170731707</v>
      </c>
      <c r="I5" s="8">
        <f t="shared" si="4"/>
        <v>6.6456</v>
      </c>
      <c r="N5" t="s">
        <v>4</v>
      </c>
      <c r="O5" s="1">
        <v>0.01</v>
      </c>
    </row>
    <row r="6" spans="1:9" ht="12.75">
      <c r="A6" s="7">
        <v>5</v>
      </c>
      <c r="B6" s="2">
        <v>115</v>
      </c>
      <c r="C6" s="3">
        <v>2210</v>
      </c>
      <c r="D6" s="4">
        <f t="shared" si="0"/>
        <v>22.1</v>
      </c>
      <c r="E6" s="2">
        <v>3</v>
      </c>
      <c r="F6" s="5">
        <f t="shared" si="1"/>
        <v>0.7379999999999999</v>
      </c>
      <c r="G6" s="5">
        <f t="shared" si="2"/>
        <v>-0.1319436381769585</v>
      </c>
      <c r="H6" s="6">
        <f t="shared" si="3"/>
        <v>40.8109756097561</v>
      </c>
      <c r="I6" s="8">
        <f t="shared" si="4"/>
        <v>7.517647058823529</v>
      </c>
    </row>
    <row r="7" spans="1:9" ht="12.75">
      <c r="A7" s="7">
        <v>6</v>
      </c>
      <c r="B7" s="2">
        <v>110</v>
      </c>
      <c r="C7" s="3">
        <v>1980</v>
      </c>
      <c r="D7" s="4">
        <f t="shared" si="0"/>
        <v>19.8</v>
      </c>
      <c r="E7" s="2">
        <v>3.5</v>
      </c>
      <c r="F7" s="5">
        <f t="shared" si="1"/>
        <v>0.8609999999999998</v>
      </c>
      <c r="G7" s="5">
        <f t="shared" si="2"/>
        <v>-0.06499684854634535</v>
      </c>
      <c r="H7" s="6">
        <f t="shared" si="3"/>
        <v>39.03658536585366</v>
      </c>
      <c r="I7" s="8">
        <f t="shared" si="4"/>
        <v>8.39090909090909</v>
      </c>
    </row>
    <row r="8" spans="1:9" ht="12.75">
      <c r="A8" s="7">
        <v>7</v>
      </c>
      <c r="B8" s="2">
        <v>109</v>
      </c>
      <c r="C8" s="3">
        <v>1800</v>
      </c>
      <c r="D8" s="4">
        <f t="shared" si="0"/>
        <v>18</v>
      </c>
      <c r="E8" s="2">
        <v>4</v>
      </c>
      <c r="F8" s="5">
        <f t="shared" si="1"/>
        <v>0.9839999999999999</v>
      </c>
      <c r="G8" s="5">
        <f t="shared" si="2"/>
        <v>-0.007004901568658538</v>
      </c>
      <c r="H8" s="6">
        <f t="shared" si="3"/>
        <v>38.681707317073176</v>
      </c>
      <c r="I8" s="8">
        <f t="shared" si="4"/>
        <v>9.23</v>
      </c>
    </row>
    <row r="9" spans="1:15" ht="12.75">
      <c r="A9" s="7">
        <v>8</v>
      </c>
      <c r="B9" s="2">
        <v>105</v>
      </c>
      <c r="C9" s="3">
        <v>1460</v>
      </c>
      <c r="D9" s="4">
        <f t="shared" si="0"/>
        <v>14.6</v>
      </c>
      <c r="E9" s="2">
        <v>5</v>
      </c>
      <c r="F9" s="5">
        <f t="shared" si="1"/>
        <v>1.2299999999999998</v>
      </c>
      <c r="G9" s="5">
        <f t="shared" si="2"/>
        <v>0.08990511143939785</v>
      </c>
      <c r="H9" s="6">
        <f t="shared" si="3"/>
        <v>37.26219512195122</v>
      </c>
      <c r="I9" s="8">
        <f t="shared" si="4"/>
        <v>11.37945205479452</v>
      </c>
      <c r="N9" t="s">
        <v>5</v>
      </c>
      <c r="O9">
        <v>1.968</v>
      </c>
    </row>
    <row r="10" spans="1:15" ht="12.75">
      <c r="A10" s="7">
        <v>9</v>
      </c>
      <c r="B10" s="2">
        <v>104</v>
      </c>
      <c r="C10" s="3">
        <v>1280</v>
      </c>
      <c r="D10" s="4">
        <f t="shared" si="0"/>
        <v>12.8</v>
      </c>
      <c r="E10" s="2">
        <v>6</v>
      </c>
      <c r="F10" s="5">
        <f t="shared" si="1"/>
        <v>1.4759999999999998</v>
      </c>
      <c r="G10" s="5">
        <f t="shared" si="2"/>
        <v>0.1690863574870227</v>
      </c>
      <c r="H10" s="6">
        <f t="shared" si="3"/>
        <v>36.90731707317073</v>
      </c>
      <c r="I10" s="8">
        <f t="shared" si="4"/>
        <v>12.9796875</v>
      </c>
      <c r="N10" t="s">
        <v>6</v>
      </c>
      <c r="O10">
        <f>0.15*O9/60</f>
        <v>0.004919999999999999</v>
      </c>
    </row>
    <row r="11" spans="1:15" ht="12.75">
      <c r="A11" s="7">
        <v>10</v>
      </c>
      <c r="B11" s="2">
        <v>102</v>
      </c>
      <c r="C11" s="3">
        <v>1110</v>
      </c>
      <c r="D11" s="4">
        <f t="shared" si="0"/>
        <v>11.1</v>
      </c>
      <c r="E11" s="2">
        <v>7</v>
      </c>
      <c r="F11" s="5">
        <f t="shared" si="1"/>
        <v>1.7219999999999995</v>
      </c>
      <c r="G11" s="5">
        <f t="shared" si="2"/>
        <v>0.23603314711763584</v>
      </c>
      <c r="H11" s="6">
        <f t="shared" si="3"/>
        <v>36.197560975609754</v>
      </c>
      <c r="I11" s="8">
        <f t="shared" si="4"/>
        <v>14.967567567567567</v>
      </c>
      <c r="N11" t="s">
        <v>7</v>
      </c>
      <c r="O11">
        <v>20</v>
      </c>
    </row>
    <row r="12" spans="1:9" ht="12.75">
      <c r="A12" s="7">
        <v>11</v>
      </c>
      <c r="B12" s="2">
        <v>99</v>
      </c>
      <c r="C12" s="3">
        <v>940</v>
      </c>
      <c r="D12" s="4">
        <f t="shared" si="0"/>
        <v>9.4</v>
      </c>
      <c r="E12" s="2">
        <v>9</v>
      </c>
      <c r="F12" s="5">
        <f t="shared" si="1"/>
        <v>2.214</v>
      </c>
      <c r="G12" s="5">
        <f t="shared" si="2"/>
        <v>0.345177616542704</v>
      </c>
      <c r="H12" s="6">
        <f t="shared" si="3"/>
        <v>35.13292682926829</v>
      </c>
      <c r="I12" s="8">
        <f t="shared" si="4"/>
        <v>17.674468085106383</v>
      </c>
    </row>
    <row r="13" spans="1:9" ht="13.5" thickBot="1">
      <c r="A13" s="9">
        <v>12</v>
      </c>
      <c r="B13" s="10">
        <v>98</v>
      </c>
      <c r="C13" s="11">
        <v>840</v>
      </c>
      <c r="D13" s="12">
        <f t="shared" si="0"/>
        <v>8.4</v>
      </c>
      <c r="E13" s="10">
        <v>10</v>
      </c>
      <c r="F13" s="13">
        <f t="shared" si="1"/>
        <v>2.4599999999999995</v>
      </c>
      <c r="G13" s="13">
        <f t="shared" si="2"/>
        <v>0.39093510710337903</v>
      </c>
      <c r="H13" s="14">
        <f t="shared" si="3"/>
        <v>34.7780487804878</v>
      </c>
      <c r="I13" s="15">
        <f t="shared" si="4"/>
        <v>19.77857142857143</v>
      </c>
    </row>
    <row r="14" spans="14:15" ht="12.75">
      <c r="N14" t="s">
        <v>11</v>
      </c>
      <c r="O14">
        <v>72.75</v>
      </c>
    </row>
    <row r="15" spans="14:15" ht="12.75">
      <c r="N15" t="s">
        <v>12</v>
      </c>
      <c r="O15">
        <v>205</v>
      </c>
    </row>
    <row r="17" spans="14:15" ht="12.75">
      <c r="N17" t="s">
        <v>13</v>
      </c>
      <c r="O17">
        <v>0.1278</v>
      </c>
    </row>
    <row r="18" spans="14:15" ht="12.75">
      <c r="N18" t="s">
        <v>3</v>
      </c>
      <c r="O18" s="1">
        <v>1300</v>
      </c>
    </row>
    <row r="21" spans="14:16" ht="12.75">
      <c r="N21">
        <v>-0.2</v>
      </c>
      <c r="O21">
        <v>0.01</v>
      </c>
      <c r="P21">
        <f>O21+N21</f>
        <v>-0.19</v>
      </c>
    </row>
    <row r="22" spans="14:16" ht="12.75">
      <c r="N22">
        <v>40</v>
      </c>
      <c r="O22">
        <v>1</v>
      </c>
      <c r="P22">
        <f>O22+N22</f>
        <v>41</v>
      </c>
    </row>
    <row r="24" ht="12.75">
      <c r="P24">
        <f>10^P21</f>
        <v>0.6456542290346554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2003-10-13T17:05:42Z</cp:lastPrinted>
  <dcterms:created xsi:type="dcterms:W3CDTF">2003-10-10T14:32:50Z</dcterms:created>
  <dcterms:modified xsi:type="dcterms:W3CDTF">2003-10-13T17:07:31Z</dcterms:modified>
  <cp:category/>
  <cp:version/>
  <cp:contentType/>
  <cp:contentStatus/>
</cp:coreProperties>
</file>