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<sst xmlns="http://schemas.openxmlformats.org/spreadsheetml/2006/main" count="34" uniqueCount="15">
  <si>
    <t>смесь</t>
  </si>
  <si>
    <t>воздух</t>
  </si>
  <si>
    <t>вода</t>
  </si>
  <si>
    <t>ксилол</t>
  </si>
  <si>
    <t>-</t>
  </si>
  <si>
    <t>пропанол</t>
  </si>
  <si>
    <t>M, г/моль</t>
  </si>
  <si>
    <r>
      <t>r</t>
    </r>
    <r>
      <rPr>
        <sz val="10"/>
        <rFont val="Arial Cyr"/>
        <family val="0"/>
      </rPr>
      <t>, г/см</t>
    </r>
    <r>
      <rPr>
        <vertAlign val="superscript"/>
        <sz val="10"/>
        <rFont val="Arial Cyr"/>
        <family val="2"/>
      </rPr>
      <t>3</t>
    </r>
  </si>
  <si>
    <t>F, г</t>
  </si>
  <si>
    <t>ср.</t>
  </si>
  <si>
    <t>dF, г</t>
  </si>
  <si>
    <t>с(пропанола), мол %</t>
  </si>
  <si>
    <r>
      <t>P, г/мм</t>
    </r>
    <r>
      <rPr>
        <vertAlign val="superscript"/>
        <sz val="10"/>
        <rFont val="Arial Cyr"/>
        <family val="2"/>
      </rPr>
      <t>2</t>
    </r>
  </si>
  <si>
    <r>
      <t>P/P</t>
    </r>
    <r>
      <rPr>
        <vertAlign val="subscript"/>
        <sz val="10"/>
        <rFont val="Arial Cyr"/>
        <family val="2"/>
      </rPr>
      <t>0</t>
    </r>
  </si>
  <si>
    <t>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</si>
</sst>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vertAlign val="superscript"/>
      <sz val="10"/>
      <name val="Arial Cyr"/>
      <family val="2"/>
    </font>
    <font>
      <sz val="10"/>
      <name val="Symbol"/>
      <family val="1"/>
    </font>
    <font>
      <vertAlign val="subscript"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25"/>
          <c:w val="1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(Лист1!$L$7,Лист1!$L$10:$L$18)</c:f>
                <c:numCache>
                  <c:ptCount val="10"/>
                  <c:pt idx="0">
                    <c:v>8.758755598486372</c:v>
                  </c:pt>
                  <c:pt idx="1">
                    <c:v>4.950283366499285</c:v>
                  </c:pt>
                  <c:pt idx="2">
                    <c:v>0.26322960601228146</c:v>
                  </c:pt>
                  <c:pt idx="3">
                    <c:v>1.8619371625572652</c:v>
                  </c:pt>
                  <c:pt idx="4">
                    <c:v>7.285837805945655</c:v>
                  </c:pt>
                  <c:pt idx="5">
                    <c:v>8.722867481062641</c:v>
                  </c:pt>
                  <c:pt idx="6">
                    <c:v>8.277204282041344</c:v>
                  </c:pt>
                  <c:pt idx="7">
                    <c:v>17.287477594285726</c:v>
                  </c:pt>
                  <c:pt idx="8">
                    <c:v>15.424076584831854</c:v>
                  </c:pt>
                  <c:pt idx="9">
                    <c:v>6.281965185443076</c:v>
                  </c:pt>
                </c:numCache>
              </c:numRef>
            </c:plus>
            <c:minus>
              <c:numRef>
                <c:f>(Лист1!$L$7,Лист1!$L$10:$L$18)</c:f>
                <c:numCache>
                  <c:ptCount val="10"/>
                  <c:pt idx="0">
                    <c:v>8.758755598486372</c:v>
                  </c:pt>
                  <c:pt idx="1">
                    <c:v>4.950283366499285</c:v>
                  </c:pt>
                  <c:pt idx="2">
                    <c:v>0.26322960601228146</c:v>
                  </c:pt>
                  <c:pt idx="3">
                    <c:v>1.8619371625572652</c:v>
                  </c:pt>
                  <c:pt idx="4">
                    <c:v>7.285837805945655</c:v>
                  </c:pt>
                  <c:pt idx="5">
                    <c:v>8.722867481062641</c:v>
                  </c:pt>
                  <c:pt idx="6">
                    <c:v>8.277204282041344</c:v>
                  </c:pt>
                  <c:pt idx="7">
                    <c:v>17.287477594285726</c:v>
                  </c:pt>
                  <c:pt idx="8">
                    <c:v>15.424076584831854</c:v>
                  </c:pt>
                  <c:pt idx="9">
                    <c:v>6.281965185443076</c:v>
                  </c:pt>
                </c:numCache>
              </c:numRef>
            </c:minus>
            <c:noEndCap val="0"/>
          </c:errBars>
          <c:xVal>
            <c:numRef>
              <c:f>Лист1!$B$9:$B$18</c:f>
              <c:numCache/>
            </c:numRef>
          </c:xVal>
          <c:yVal>
            <c:numRef>
              <c:f>(Лист1!$K$7,Лист1!$K$10:$K$18)</c:f>
              <c:numCache/>
            </c:numRef>
          </c:yVal>
          <c:smooth val="1"/>
        </c:ser>
        <c:axId val="49669719"/>
        <c:axId val="44374288"/>
      </c:scatterChart>
      <c:valAx>
        <c:axId val="496697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c(пропанола), мол %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374288"/>
        <c:crosses val="autoZero"/>
        <c:crossBetween val="midCat"/>
        <c:dispUnits/>
      </c:valAx>
      <c:valAx>
        <c:axId val="44374288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P/P</a:t>
                </a:r>
                <a:r>
                  <a:rPr lang="en-US" cap="none" sz="1000" b="0" i="0" u="none" baseline="-25000">
                    <a:latin typeface="Arial Cyr"/>
                    <a:ea typeface="Arial Cyr"/>
                    <a:cs typeface="Arial Cyr"/>
                  </a:rPr>
                  <a:t>0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, 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6697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7</xdr:col>
      <xdr:colOff>57150</xdr:colOff>
      <xdr:row>35</xdr:row>
      <xdr:rowOff>85725</xdr:rowOff>
    </xdr:to>
    <xdr:graphicFrame>
      <xdr:nvGraphicFramePr>
        <xdr:cNvPr id="1" name="Chart 2"/>
        <xdr:cNvGraphicFramePr/>
      </xdr:nvGraphicFramePr>
      <xdr:xfrm>
        <a:off x="0" y="2952750"/>
        <a:ext cx="52006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9.125" style="1" customWidth="1"/>
    <col min="2" max="2" width="12.75390625" style="1" bestFit="1" customWidth="1"/>
    <col min="3" max="16384" width="9.125" style="1" customWidth="1"/>
  </cols>
  <sheetData>
    <row r="1" spans="1:3" ht="14.25">
      <c r="A1" s="2"/>
      <c r="B1" s="2" t="s">
        <v>6</v>
      </c>
      <c r="C1" s="3" t="s">
        <v>7</v>
      </c>
    </row>
    <row r="2" spans="1:3" ht="12.75">
      <c r="A2" s="2" t="s">
        <v>5</v>
      </c>
      <c r="B2" s="2">
        <v>60</v>
      </c>
      <c r="C2" s="2">
        <v>0.804</v>
      </c>
    </row>
    <row r="3" spans="1:3" ht="12.75">
      <c r="A3" s="2" t="s">
        <v>3</v>
      </c>
      <c r="B3" s="2">
        <v>160</v>
      </c>
      <c r="C3" s="2">
        <v>0.864</v>
      </c>
    </row>
    <row r="4" ht="8.25" customHeight="1" thickBot="1"/>
    <row r="5" spans="1:12" ht="12.75">
      <c r="A5" s="26" t="s">
        <v>0</v>
      </c>
      <c r="B5" s="20" t="s">
        <v>11</v>
      </c>
      <c r="C5" s="7" t="s">
        <v>8</v>
      </c>
      <c r="D5" s="7"/>
      <c r="E5" s="7"/>
      <c r="F5" s="7"/>
      <c r="G5" s="7"/>
      <c r="H5" s="7"/>
      <c r="I5" s="7" t="s">
        <v>10</v>
      </c>
      <c r="J5" s="7" t="s">
        <v>12</v>
      </c>
      <c r="K5" s="7" t="s">
        <v>13</v>
      </c>
      <c r="L5" s="8" t="s">
        <v>14</v>
      </c>
    </row>
    <row r="6" spans="1:12" ht="13.5" thickBot="1">
      <c r="A6" s="27"/>
      <c r="B6" s="21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 t="s">
        <v>9</v>
      </c>
      <c r="I6" s="18"/>
      <c r="J6" s="18"/>
      <c r="K6" s="18"/>
      <c r="L6" s="19"/>
    </row>
    <row r="7" spans="1:12" ht="12.75">
      <c r="A7" s="28" t="s">
        <v>1</v>
      </c>
      <c r="B7" s="22" t="s">
        <v>4</v>
      </c>
      <c r="C7" s="15">
        <v>2050</v>
      </c>
      <c r="D7" s="15">
        <v>2530</v>
      </c>
      <c r="E7" s="15">
        <v>2120</v>
      </c>
      <c r="F7" s="15">
        <v>2130</v>
      </c>
      <c r="G7" s="15">
        <v>2320</v>
      </c>
      <c r="H7" s="16">
        <f>AVERAGE(C7:G7)</f>
        <v>2230</v>
      </c>
      <c r="I7" s="16">
        <f aca="true" t="shared" si="0" ref="I7:I18">AVERAGE(STDEV(C7:G7))</f>
        <v>195.3202498462461</v>
      </c>
      <c r="J7" s="16">
        <f>H7/10/0.2</f>
        <v>1115</v>
      </c>
      <c r="K7" s="16">
        <f>1*100</f>
        <v>100</v>
      </c>
      <c r="L7" s="17">
        <f>I7/H7*100</f>
        <v>8.758755598486372</v>
      </c>
    </row>
    <row r="8" spans="1:12" ht="12.75">
      <c r="A8" s="29" t="s">
        <v>2</v>
      </c>
      <c r="B8" s="23" t="s">
        <v>4</v>
      </c>
      <c r="C8" s="2">
        <v>80</v>
      </c>
      <c r="D8" s="2">
        <v>90</v>
      </c>
      <c r="E8" s="2">
        <v>90</v>
      </c>
      <c r="F8" s="2">
        <v>80</v>
      </c>
      <c r="G8" s="2">
        <v>90</v>
      </c>
      <c r="H8" s="5">
        <f aca="true" t="shared" si="1" ref="H8:H18">AVERAGE(C8:G8)</f>
        <v>86</v>
      </c>
      <c r="I8" s="5">
        <f t="shared" si="0"/>
        <v>5.477225575051661</v>
      </c>
      <c r="J8" s="5">
        <f aca="true" t="shared" si="2" ref="J8:J18">H8/10/0.2</f>
        <v>42.99999999999999</v>
      </c>
      <c r="K8" s="6" t="s">
        <v>4</v>
      </c>
      <c r="L8" s="10" t="s">
        <v>4</v>
      </c>
    </row>
    <row r="9" spans="1:12" ht="12.75">
      <c r="A9" s="29" t="s">
        <v>3</v>
      </c>
      <c r="B9" s="23">
        <v>0</v>
      </c>
      <c r="C9" s="2">
        <v>200</v>
      </c>
      <c r="D9" s="2">
        <v>220</v>
      </c>
      <c r="E9" s="2">
        <v>220</v>
      </c>
      <c r="F9" s="4" t="s">
        <v>4</v>
      </c>
      <c r="G9" s="4" t="s">
        <v>4</v>
      </c>
      <c r="H9" s="5">
        <f t="shared" si="1"/>
        <v>213.33333333333334</v>
      </c>
      <c r="I9" s="5">
        <f t="shared" si="0"/>
        <v>11.547005383792305</v>
      </c>
      <c r="J9" s="5">
        <f t="shared" si="2"/>
        <v>106.66666666666667</v>
      </c>
      <c r="K9" s="6" t="s">
        <v>4</v>
      </c>
      <c r="L9" s="10" t="s">
        <v>4</v>
      </c>
    </row>
    <row r="10" spans="1:12" ht="12.75">
      <c r="A10" s="29">
        <v>1</v>
      </c>
      <c r="B10" s="24">
        <f>A10*$C$2/$B$2/(A10*$C$2/$B$2+(10-A10)*$C$3/$B$3)*100</f>
        <v>21.612903225806452</v>
      </c>
      <c r="C10" s="2">
        <v>2090</v>
      </c>
      <c r="D10" s="2">
        <v>2390</v>
      </c>
      <c r="E10" s="2">
        <v>2280</v>
      </c>
      <c r="F10" s="2">
        <v>2200</v>
      </c>
      <c r="G10" s="2">
        <v>2210</v>
      </c>
      <c r="H10" s="5">
        <f t="shared" si="1"/>
        <v>2234</v>
      </c>
      <c r="I10" s="5">
        <f t="shared" si="0"/>
        <v>110.58933040759402</v>
      </c>
      <c r="J10" s="5">
        <f t="shared" si="2"/>
        <v>1117</v>
      </c>
      <c r="K10" s="5">
        <f>J10/$J$7*100</f>
        <v>100.17937219730942</v>
      </c>
      <c r="L10" s="9">
        <f aca="true" t="shared" si="3" ref="L10:L18">I10/H10*100</f>
        <v>4.950283366499285</v>
      </c>
    </row>
    <row r="11" spans="1:12" ht="12.75">
      <c r="A11" s="29">
        <v>2</v>
      </c>
      <c r="B11" s="24">
        <f aca="true" t="shared" si="4" ref="B11:B18">A11*$C$2/$B$2/(A11*$C$2/$B$2+(10-A11)*$C$3/$B$3)*100</f>
        <v>38.285714285714285</v>
      </c>
      <c r="C11" s="2">
        <v>2190</v>
      </c>
      <c r="D11" s="2">
        <v>2200</v>
      </c>
      <c r="E11" s="2">
        <v>2190</v>
      </c>
      <c r="F11" s="4" t="s">
        <v>4</v>
      </c>
      <c r="G11" s="4" t="s">
        <v>4</v>
      </c>
      <c r="H11" s="5">
        <f t="shared" si="1"/>
        <v>2193.3333333333335</v>
      </c>
      <c r="I11" s="5">
        <f t="shared" si="0"/>
        <v>5.773502691869373</v>
      </c>
      <c r="J11" s="5">
        <f t="shared" si="2"/>
        <v>1096.6666666666667</v>
      </c>
      <c r="K11" s="5">
        <f aca="true" t="shared" si="5" ref="K11:K18">J11/$J$7*100</f>
        <v>98.35575485799701</v>
      </c>
      <c r="L11" s="9">
        <f t="shared" si="3"/>
        <v>0.26322960601228146</v>
      </c>
    </row>
    <row r="12" spans="1:12" ht="12.75">
      <c r="A12" s="29">
        <v>3</v>
      </c>
      <c r="B12" s="24">
        <f t="shared" si="4"/>
        <v>51.53846153846153</v>
      </c>
      <c r="C12" s="2">
        <v>1990</v>
      </c>
      <c r="D12" s="2">
        <v>2060</v>
      </c>
      <c r="E12" s="2">
        <v>2050</v>
      </c>
      <c r="F12" s="4" t="s">
        <v>4</v>
      </c>
      <c r="G12" s="4" t="s">
        <v>4</v>
      </c>
      <c r="H12" s="5">
        <f t="shared" si="1"/>
        <v>2033.3333333333333</v>
      </c>
      <c r="I12" s="5">
        <f t="shared" si="0"/>
        <v>37.859388971997724</v>
      </c>
      <c r="J12" s="5">
        <f t="shared" si="2"/>
        <v>1016.6666666666665</v>
      </c>
      <c r="K12" s="5">
        <f t="shared" si="5"/>
        <v>91.18086696562031</v>
      </c>
      <c r="L12" s="9">
        <f t="shared" si="3"/>
        <v>1.8619371625572652</v>
      </c>
    </row>
    <row r="13" spans="1:12" ht="12.75">
      <c r="A13" s="29">
        <v>4</v>
      </c>
      <c r="B13" s="24">
        <f t="shared" si="4"/>
        <v>62.32558139534884</v>
      </c>
      <c r="C13" s="2">
        <v>1720</v>
      </c>
      <c r="D13" s="2">
        <v>1990</v>
      </c>
      <c r="E13" s="2">
        <v>1850</v>
      </c>
      <c r="F13" s="4" t="s">
        <v>4</v>
      </c>
      <c r="G13" s="4" t="s">
        <v>4</v>
      </c>
      <c r="H13" s="5">
        <f t="shared" si="1"/>
        <v>1853.3333333333333</v>
      </c>
      <c r="I13" s="5">
        <f t="shared" si="0"/>
        <v>135.0308606701928</v>
      </c>
      <c r="J13" s="5">
        <f t="shared" si="2"/>
        <v>926.6666666666665</v>
      </c>
      <c r="K13" s="5">
        <f t="shared" si="5"/>
        <v>83.10911808669655</v>
      </c>
      <c r="L13" s="9">
        <f t="shared" si="3"/>
        <v>7.285837805945655</v>
      </c>
    </row>
    <row r="14" spans="1:12" ht="12.75">
      <c r="A14" s="29">
        <v>5</v>
      </c>
      <c r="B14" s="24">
        <f t="shared" si="4"/>
        <v>71.27659574468086</v>
      </c>
      <c r="C14" s="2">
        <v>1600</v>
      </c>
      <c r="D14" s="2">
        <v>1500</v>
      </c>
      <c r="E14" s="2">
        <v>1780</v>
      </c>
      <c r="F14" s="4" t="s">
        <v>4</v>
      </c>
      <c r="G14" s="4" t="s">
        <v>4</v>
      </c>
      <c r="H14" s="5">
        <f t="shared" si="1"/>
        <v>1626.6666666666667</v>
      </c>
      <c r="I14" s="5">
        <f t="shared" si="0"/>
        <v>141.8919776919523</v>
      </c>
      <c r="J14" s="5">
        <f t="shared" si="2"/>
        <v>813.3333333333334</v>
      </c>
      <c r="K14" s="5">
        <f t="shared" si="5"/>
        <v>72.94469357249626</v>
      </c>
      <c r="L14" s="9">
        <f t="shared" si="3"/>
        <v>8.722867481062641</v>
      </c>
    </row>
    <row r="15" spans="1:12" ht="12.75">
      <c r="A15" s="29">
        <v>6</v>
      </c>
      <c r="B15" s="24">
        <f t="shared" si="4"/>
        <v>78.82352941176471</v>
      </c>
      <c r="C15" s="2">
        <v>1770</v>
      </c>
      <c r="D15" s="2">
        <v>1820</v>
      </c>
      <c r="E15" s="2">
        <v>1710</v>
      </c>
      <c r="F15" s="4">
        <v>1500</v>
      </c>
      <c r="G15" s="4" t="s">
        <v>4</v>
      </c>
      <c r="H15" s="5">
        <f>AVERAGE(C15:F15)</f>
        <v>1700</v>
      </c>
      <c r="I15" s="5">
        <f>AVERAGE(STDEV(C15:F15))</f>
        <v>140.71247279470288</v>
      </c>
      <c r="J15" s="5">
        <f t="shared" si="2"/>
        <v>850</v>
      </c>
      <c r="K15" s="5">
        <f t="shared" si="5"/>
        <v>76.23318385650224</v>
      </c>
      <c r="L15" s="9">
        <f t="shared" si="3"/>
        <v>8.277204282041344</v>
      </c>
    </row>
    <row r="16" spans="1:12" ht="12.75">
      <c r="A16" s="29">
        <v>7</v>
      </c>
      <c r="B16" s="24">
        <f t="shared" si="4"/>
        <v>85.27272727272727</v>
      </c>
      <c r="C16" s="2">
        <v>1580</v>
      </c>
      <c r="D16" s="2">
        <v>1440</v>
      </c>
      <c r="E16" s="2">
        <v>1030</v>
      </c>
      <c r="F16" s="2">
        <v>1350</v>
      </c>
      <c r="G16" s="4" t="s">
        <v>4</v>
      </c>
      <c r="H16" s="5">
        <f t="shared" si="1"/>
        <v>1350</v>
      </c>
      <c r="I16" s="5">
        <f t="shared" si="0"/>
        <v>233.38094752285727</v>
      </c>
      <c r="J16" s="5">
        <f t="shared" si="2"/>
        <v>675</v>
      </c>
      <c r="K16" s="5">
        <f t="shared" si="5"/>
        <v>60.53811659192825</v>
      </c>
      <c r="L16" s="9">
        <f t="shared" si="3"/>
        <v>17.287477594285726</v>
      </c>
    </row>
    <row r="17" spans="1:12" ht="12.75">
      <c r="A17" s="29">
        <v>8</v>
      </c>
      <c r="B17" s="24">
        <f t="shared" si="4"/>
        <v>90.84745762711864</v>
      </c>
      <c r="C17" s="2">
        <v>1470</v>
      </c>
      <c r="D17" s="2">
        <v>1490</v>
      </c>
      <c r="E17" s="2">
        <v>1010</v>
      </c>
      <c r="F17" s="2">
        <v>1500</v>
      </c>
      <c r="G17" s="2">
        <v>1500</v>
      </c>
      <c r="H17" s="5">
        <f>AVERAGE(C17:G17)</f>
        <v>1394</v>
      </c>
      <c r="I17" s="5">
        <f>AVERAGE(STDEV(C17:G17))</f>
        <v>215.01162759255604</v>
      </c>
      <c r="J17" s="5">
        <f t="shared" si="2"/>
        <v>697</v>
      </c>
      <c r="K17" s="5">
        <f t="shared" si="5"/>
        <v>62.511210762331835</v>
      </c>
      <c r="L17" s="9">
        <f t="shared" si="3"/>
        <v>15.424076584831854</v>
      </c>
    </row>
    <row r="18" spans="1:12" ht="13.5" thickBot="1">
      <c r="A18" s="30">
        <v>9</v>
      </c>
      <c r="B18" s="25">
        <f t="shared" si="4"/>
        <v>95.71428571428572</v>
      </c>
      <c r="C18" s="11">
        <v>920</v>
      </c>
      <c r="D18" s="11">
        <v>910</v>
      </c>
      <c r="E18" s="11">
        <v>1000</v>
      </c>
      <c r="F18" s="11">
        <v>860</v>
      </c>
      <c r="G18" s="12" t="s">
        <v>4</v>
      </c>
      <c r="H18" s="13">
        <f t="shared" si="1"/>
        <v>922.5</v>
      </c>
      <c r="I18" s="13">
        <f t="shared" si="0"/>
        <v>57.95112883571237</v>
      </c>
      <c r="J18" s="13">
        <f t="shared" si="2"/>
        <v>461.25</v>
      </c>
      <c r="K18" s="13">
        <f t="shared" si="5"/>
        <v>41.3677130044843</v>
      </c>
      <c r="L18" s="14">
        <f t="shared" si="3"/>
        <v>6.281965185443076</v>
      </c>
    </row>
  </sheetData>
  <mergeCells count="7">
    <mergeCell ref="J5:J6"/>
    <mergeCell ref="K5:K6"/>
    <mergeCell ref="L5:L6"/>
    <mergeCell ref="A5:A6"/>
    <mergeCell ref="B5:B6"/>
    <mergeCell ref="C5:H5"/>
    <mergeCell ref="I5:I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2002-12-28T15:11:48Z</cp:lastPrinted>
  <dcterms:created xsi:type="dcterms:W3CDTF">2002-12-27T17:06:39Z</dcterms:created>
  <dcterms:modified xsi:type="dcterms:W3CDTF">2002-12-28T15:11:54Z</dcterms:modified>
  <cp:category/>
  <cp:version/>
  <cp:contentType/>
  <cp:contentStatus/>
</cp:coreProperties>
</file>